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05BB3BE4-EBEB-470C-AB32-61FE248C2146}" xr6:coauthVersionLast="47" xr6:coauthVersionMax="47" xr10:uidLastSave="{00000000-0000-0000-0000-000000000000}"/>
  <bookViews>
    <workbookView xWindow="780" yWindow="375" windowWidth="19170" windowHeight="1054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<sst xmlns="http://schemas.openxmlformats.org/spreadsheetml/2006/main" count="187" uniqueCount="114">
  <si>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</si>
  <si>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</si>
  <si>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</si>
  <si>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</si>
  <si>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</si>
  <si>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</si>
  <si>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</si>
  <si>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</si>
  <si>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</si>
  <si>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</si>
  <si>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</si>
  <si>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</si>
  <si>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</si>
  <si>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</si>
  <si>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</si>
  <si>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</si>
  <si>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</si>
  <si>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</si>
  <si>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</si>
  <si>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</si>
  <si>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</si>
  <si>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</si>
  <si>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</si>
  <si>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</si>
  <si>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</si>
  <si>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</si>
  <si>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</si>
  <si>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ルール</t>
  </si>
  <si>
    <t>通貨ペア</t>
  </si>
  <si>
    <t>日足</t>
  </si>
  <si>
    <t>終了日</t>
  </si>
  <si>
    <t>4Ｈ足</t>
  </si>
  <si>
    <t>１Ｈ足</t>
  </si>
  <si>
    <t>PB</t>
  </si>
  <si>
    <t>EUR/USD</t>
  </si>
  <si>
    <t>1st</t>
  </si>
  <si>
    <t>USD/JPY</t>
  </si>
  <si>
    <t>GBP・JPY</t>
  </si>
  <si>
    <t>EB</t>
  </si>
  <si>
    <t>AUD/USD</t>
  </si>
  <si>
    <t>EUR/JPY</t>
  </si>
  <si>
    <t>2nd</t>
  </si>
  <si>
    <t>Fibo</t>
  </si>
  <si>
    <t>3ｒｄ</t>
  </si>
  <si>
    <t>１ｓｔ</t>
  </si>
  <si>
    <t>1st再</t>
  </si>
  <si>
    <t>GBP/USD</t>
  </si>
  <si>
    <t>Fibo(Chapa)</t>
  </si>
  <si>
    <t>Fibo(H&amp;S)</t>
  </si>
  <si>
    <t>Fibo(Wedge)</t>
    <phoneticPr fontId="1"/>
  </si>
  <si>
    <t>Fibo(TRB)</t>
    <phoneticPr fontId="1"/>
  </si>
  <si>
    <t>２、</t>
    <phoneticPr fontId="1"/>
  </si>
  <si>
    <t>４、</t>
    <phoneticPr fontId="1"/>
  </si>
  <si>
    <t>５、</t>
    <phoneticPr fontId="1"/>
  </si>
  <si>
    <t>１H足</t>
    <rPh sb="2" eb="3">
      <t>アシ</t>
    </rPh>
    <phoneticPr fontId="1"/>
  </si>
  <si>
    <t>１０、</t>
    <phoneticPr fontId="1"/>
  </si>
  <si>
    <t>１１、</t>
    <phoneticPr fontId="1"/>
  </si>
  <si>
    <t>１２，</t>
    <phoneticPr fontId="1"/>
  </si>
  <si>
    <t>１３、</t>
    <phoneticPr fontId="1"/>
  </si>
  <si>
    <t>１６、</t>
    <phoneticPr fontId="1"/>
  </si>
  <si>
    <t>１、</t>
    <phoneticPr fontId="1"/>
  </si>
  <si>
    <t>入った　として　です。</t>
    <rPh sb="0" eb="1">
      <t>ハイ</t>
    </rPh>
    <phoneticPr fontId="1"/>
  </si>
  <si>
    <t>抜けの足が　大きいので</t>
    <rPh sb="0" eb="1">
      <t>ヌ</t>
    </rPh>
    <rPh sb="3" eb="4">
      <t>アシ</t>
    </rPh>
    <rPh sb="6" eb="7">
      <t>オオ</t>
    </rPh>
    <phoneticPr fontId="1"/>
  </si>
  <si>
    <t>入れるのが　だいぶ　先になるのが</t>
    <rPh sb="0" eb="1">
      <t>ハイ</t>
    </rPh>
    <rPh sb="10" eb="11">
      <t>サキ</t>
    </rPh>
    <phoneticPr fontId="1"/>
  </si>
  <si>
    <t>じれったいですが。</t>
    <phoneticPr fontId="1"/>
  </si>
  <si>
    <t>抜けた足の　次の次からとのことで</t>
    <rPh sb="0" eb="1">
      <t>ヌ</t>
    </rPh>
    <rPh sb="3" eb="4">
      <t>アシ</t>
    </rPh>
    <rPh sb="6" eb="7">
      <t>ツギ</t>
    </rPh>
    <rPh sb="8" eb="9">
      <t>ツギ</t>
    </rPh>
    <phoneticPr fontId="1"/>
  </si>
  <si>
    <t>抜けの　大きいものは　取らないほうが</t>
    <rPh sb="0" eb="1">
      <t>ヌ</t>
    </rPh>
    <rPh sb="4" eb="5">
      <t>オオ</t>
    </rPh>
    <rPh sb="11" eb="12">
      <t>ト</t>
    </rPh>
    <phoneticPr fontId="1"/>
  </si>
  <si>
    <t>良い　こと　でしょうか。</t>
    <rPh sb="0" eb="1">
      <t>ヨ</t>
    </rPh>
    <phoneticPr fontId="1"/>
  </si>
  <si>
    <t>抜けた　次の　足で</t>
    <rPh sb="0" eb="1">
      <t>ヌ</t>
    </rPh>
    <rPh sb="4" eb="5">
      <t>ツギ</t>
    </rPh>
    <rPh sb="7" eb="8">
      <t>アシ</t>
    </rPh>
    <phoneticPr fontId="1"/>
  </si>
  <si>
    <t>抜けて戻ったので</t>
    <rPh sb="0" eb="1">
      <t>ヌ</t>
    </rPh>
    <rPh sb="3" eb="4">
      <t>モド</t>
    </rPh>
    <phoneticPr fontId="1"/>
  </si>
  <si>
    <t>５本後から　入ったとしてです。</t>
    <rPh sb="1" eb="2">
      <t>ホン</t>
    </rPh>
    <rPh sb="2" eb="3">
      <t>アト</t>
    </rPh>
    <rPh sb="6" eb="7">
      <t>ハイ</t>
    </rPh>
    <phoneticPr fontId="1"/>
  </si>
  <si>
    <t>３、</t>
    <phoneticPr fontId="1"/>
  </si>
  <si>
    <t>これは　抜けた　次の次から</t>
    <rPh sb="4" eb="5">
      <t>ヌ</t>
    </rPh>
    <rPh sb="8" eb="9">
      <t>ツギ</t>
    </rPh>
    <rPh sb="10" eb="11">
      <t>ツギ</t>
    </rPh>
    <phoneticPr fontId="1"/>
  </si>
  <si>
    <t>入った　としてです。</t>
    <rPh sb="0" eb="1">
      <t>ハイ</t>
    </rPh>
    <phoneticPr fontId="1"/>
  </si>
  <si>
    <t>抜けた　次の　次から</t>
    <rPh sb="0" eb="1">
      <t>ヌ</t>
    </rPh>
    <rPh sb="4" eb="5">
      <t>ツギ</t>
    </rPh>
    <rPh sb="7" eb="8">
      <t>ツギ</t>
    </rPh>
    <phoneticPr fontId="1"/>
  </si>
  <si>
    <t>載った場合　です。</t>
    <rPh sb="0" eb="1">
      <t>ノ</t>
    </rPh>
    <rPh sb="3" eb="5">
      <t>バアイ</t>
    </rPh>
    <phoneticPr fontId="1"/>
  </si>
  <si>
    <t>抜けた　次の次から</t>
    <rPh sb="0" eb="1">
      <t>ヌ</t>
    </rPh>
    <rPh sb="4" eb="5">
      <t>ツギ</t>
    </rPh>
    <rPh sb="6" eb="7">
      <t>ツギ</t>
    </rPh>
    <phoneticPr fontId="1"/>
  </si>
  <si>
    <t>はいった　場合です。</t>
    <rPh sb="5" eb="7">
      <t>バアイ</t>
    </rPh>
    <phoneticPr fontId="1"/>
  </si>
  <si>
    <t>５、</t>
    <phoneticPr fontId="1"/>
  </si>
  <si>
    <t>抜けた　もみ合いになｔｔます。</t>
    <rPh sb="0" eb="1">
      <t>ヌ</t>
    </rPh>
    <rPh sb="6" eb="7">
      <t>ア</t>
    </rPh>
    <phoneticPr fontId="1"/>
  </si>
  <si>
    <t>これは　もともと　チャネルのものでは</t>
    <phoneticPr fontId="1"/>
  </si>
  <si>
    <t>無い　のかも　知れないです。</t>
    <rPh sb="0" eb="1">
      <t>ナ</t>
    </rPh>
    <rPh sb="7" eb="8">
      <t>シ</t>
    </rPh>
    <phoneticPr fontId="1"/>
  </si>
  <si>
    <t>７、</t>
    <phoneticPr fontId="1"/>
  </si>
  <si>
    <t>抜けてから　もみ合いです。</t>
    <rPh sb="0" eb="1">
      <t>ヌ</t>
    </rPh>
    <rPh sb="8" eb="9">
      <t>ア</t>
    </rPh>
    <phoneticPr fontId="1"/>
  </si>
  <si>
    <t>チャネルでは　無いかも知れないです。</t>
    <rPh sb="7" eb="8">
      <t>ナ</t>
    </rPh>
    <rPh sb="11" eb="12">
      <t>シ</t>
    </rPh>
    <phoneticPr fontId="1"/>
  </si>
  <si>
    <t>８、</t>
    <phoneticPr fontId="1"/>
  </si>
  <si>
    <t>これも　形的に　</t>
    <rPh sb="4" eb="5">
      <t>カタチ</t>
    </rPh>
    <rPh sb="5" eb="6">
      <t>テキ</t>
    </rPh>
    <phoneticPr fontId="1"/>
  </si>
  <si>
    <t>チャネルと呼べない　かも知れないです。</t>
    <rPh sb="5" eb="6">
      <t>ヨ</t>
    </rPh>
    <rPh sb="12" eb="13">
      <t>シ</t>
    </rPh>
    <phoneticPr fontId="1"/>
  </si>
  <si>
    <t>９、</t>
    <phoneticPr fontId="1"/>
  </si>
  <si>
    <t>チャネル　では　無いかもです。</t>
    <rPh sb="8" eb="9">
      <t>ナ</t>
    </rPh>
    <phoneticPr fontId="1"/>
  </si>
  <si>
    <t>これは　抜けた足も　大きくで</t>
    <rPh sb="4" eb="5">
      <t>ヌ</t>
    </rPh>
    <rPh sb="7" eb="8">
      <t>アシ</t>
    </rPh>
    <rPh sb="10" eb="11">
      <t>オオ</t>
    </rPh>
    <phoneticPr fontId="1"/>
  </si>
  <si>
    <t>次の　足も　大きいので</t>
    <rPh sb="0" eb="1">
      <t>ツギ</t>
    </rPh>
    <rPh sb="3" eb="4">
      <t>アシ</t>
    </rPh>
    <rPh sb="6" eb="7">
      <t>オオ</t>
    </rPh>
    <phoneticPr fontId="1"/>
  </si>
  <si>
    <t>次の足で　入ったことにしてしまいました。</t>
    <rPh sb="0" eb="1">
      <t>ツギ</t>
    </rPh>
    <rPh sb="2" eb="3">
      <t>アシ</t>
    </rPh>
    <rPh sb="5" eb="6">
      <t>ハイ</t>
    </rPh>
    <phoneticPr fontId="1"/>
  </si>
  <si>
    <t>これは　チャネルかどうか　微妙ですね。</t>
    <rPh sb="13" eb="15">
      <t>ビミョウ</t>
    </rPh>
    <phoneticPr fontId="1"/>
  </si>
  <si>
    <t>これも　抜けた足が　大きく</t>
    <rPh sb="4" eb="5">
      <t>ヌ</t>
    </rPh>
    <rPh sb="7" eb="8">
      <t>アシ</t>
    </rPh>
    <rPh sb="10" eb="11">
      <t>オオ</t>
    </rPh>
    <phoneticPr fontId="1"/>
  </si>
  <si>
    <t>次の　足で　入ったことに　してしまってます。</t>
    <rPh sb="0" eb="1">
      <t>ツギ</t>
    </rPh>
    <rPh sb="3" eb="4">
      <t>アシ</t>
    </rPh>
    <rPh sb="6" eb="7">
      <t>ハイ</t>
    </rPh>
    <phoneticPr fontId="1"/>
  </si>
  <si>
    <t>もともと　こういうのは　TRB　では　無いのかもです。</t>
    <rPh sb="19" eb="20">
      <t>ナ</t>
    </rPh>
    <phoneticPr fontId="1"/>
  </si>
  <si>
    <t>これも　次の　次の足で</t>
    <rPh sb="4" eb="5">
      <t>ツギ</t>
    </rPh>
    <rPh sb="7" eb="8">
      <t>ツギ</t>
    </rPh>
    <rPh sb="9" eb="10">
      <t>アシ</t>
    </rPh>
    <phoneticPr fontId="1"/>
  </si>
  <si>
    <t>入ったことにしました。</t>
    <rPh sb="0" eb="1">
      <t>ハイ</t>
    </rPh>
    <phoneticPr fontId="1"/>
  </si>
  <si>
    <t>これは　ちょっと　チャネルでは</t>
    <phoneticPr fontId="1"/>
  </si>
  <si>
    <t>ないかも知れない　ですね。</t>
    <rPh sb="4" eb="5">
      <t>シ</t>
    </rPh>
    <phoneticPr fontId="1"/>
  </si>
  <si>
    <t>後半の　ななめのが　キレイだったので</t>
    <rPh sb="0" eb="2">
      <t>コウハン</t>
    </rPh>
    <phoneticPr fontId="1"/>
  </si>
  <si>
    <t>チャネルで　合わせてみた感じです。</t>
    <rPh sb="6" eb="7">
      <t>ア</t>
    </rPh>
    <rPh sb="12" eb="13">
      <t>カン</t>
    </rPh>
    <phoneticPr fontId="1"/>
  </si>
  <si>
    <t>これも　チャネル　と　呼べるものか。</t>
    <rPh sb="11" eb="12">
      <t>ヨ</t>
    </rPh>
    <phoneticPr fontId="1"/>
  </si>
  <si>
    <t>１７、</t>
    <phoneticPr fontId="1"/>
  </si>
  <si>
    <t>抜けた　次の足で　入ったことにしてます。</t>
    <rPh sb="0" eb="1">
      <t>ヌ</t>
    </rPh>
    <rPh sb="4" eb="5">
      <t>ツギ</t>
    </rPh>
    <rPh sb="6" eb="7">
      <t>アシ</t>
    </rPh>
    <rPh sb="9" eb="10">
      <t>ハイ</t>
    </rPh>
    <phoneticPr fontId="1"/>
  </si>
  <si>
    <t>チャネルと　呼べるものかと。</t>
    <rPh sb="6" eb="7">
      <t>ヨ</t>
    </rPh>
    <phoneticPr fontId="1"/>
  </si>
  <si>
    <t>１９、</t>
    <phoneticPr fontId="1"/>
  </si>
  <si>
    <t>これは　チャネルでは　無いかもです。</t>
    <rPh sb="11" eb="12">
      <t>ナ</t>
    </rPh>
    <phoneticPr fontId="1"/>
  </si>
  <si>
    <t>２０、</t>
    <phoneticPr fontId="1"/>
  </si>
  <si>
    <t>抜けた　次の　足から　乗ったことにしてます。</t>
    <rPh sb="0" eb="1">
      <t>ヌ</t>
    </rPh>
    <rPh sb="4" eb="5">
      <t>ツギ</t>
    </rPh>
    <rPh sb="7" eb="8">
      <t>アシ</t>
    </rPh>
    <rPh sb="11" eb="12">
      <t>ノ</t>
    </rPh>
    <phoneticPr fontId="1"/>
  </si>
  <si>
    <t>チャネルの　定義が　シッカリできてないので　チャネルと　して　正解か　わからないものも　多いです。無理やり　合わせてる　感じでしょうか。抜けた足の　次の　次　ということで　抜けの足や　次の足も　大きいと　何も　取れない　のですが、正解では　ないので　取らないということでしょうか。</t>
    <rPh sb="6" eb="8">
      <t>テイギ</t>
    </rPh>
    <rPh sb="31" eb="33">
      <t>セイカイ</t>
    </rPh>
    <rPh sb="44" eb="45">
      <t>オオ</t>
    </rPh>
    <rPh sb="49" eb="51">
      <t>ムリ</t>
    </rPh>
    <rPh sb="54" eb="55">
      <t>ア</t>
    </rPh>
    <rPh sb="60" eb="61">
      <t>カン</t>
    </rPh>
    <rPh sb="68" eb="69">
      <t>ヌ</t>
    </rPh>
    <rPh sb="71" eb="72">
      <t>アシ</t>
    </rPh>
    <rPh sb="74" eb="75">
      <t>ツギ</t>
    </rPh>
    <rPh sb="77" eb="78">
      <t>ツギ</t>
    </rPh>
    <rPh sb="86" eb="87">
      <t>ヌ</t>
    </rPh>
    <rPh sb="89" eb="90">
      <t>アシ</t>
    </rPh>
    <rPh sb="92" eb="93">
      <t>ツギ</t>
    </rPh>
    <rPh sb="94" eb="95">
      <t>アシ</t>
    </rPh>
    <rPh sb="97" eb="98">
      <t>オオ</t>
    </rPh>
    <rPh sb="102" eb="103">
      <t>ナニ</t>
    </rPh>
    <rPh sb="105" eb="106">
      <t>ト</t>
    </rPh>
    <rPh sb="115" eb="117">
      <t>セイカイ</t>
    </rPh>
    <rPh sb="125" eb="126">
      <t>ト</t>
    </rPh>
    <phoneticPr fontId="1"/>
  </si>
  <si>
    <t>トレンド　途中で　これが　使えれば　とても　良いと　思ってますが、もう少し　検証　必要かと思います。</t>
    <rPh sb="5" eb="7">
      <t>トチュウ</t>
    </rPh>
    <rPh sb="13" eb="14">
      <t>ツカ</t>
    </rPh>
    <rPh sb="22" eb="23">
      <t>ヨ</t>
    </rPh>
    <rPh sb="26" eb="27">
      <t>オモ</t>
    </rPh>
    <rPh sb="35" eb="36">
      <t>スコ</t>
    </rPh>
    <rPh sb="38" eb="40">
      <t>ケンショウ</t>
    </rPh>
    <rPh sb="41" eb="43">
      <t>ヒツヨウ</t>
    </rPh>
    <rPh sb="45" eb="46">
      <t>オモ</t>
    </rPh>
    <phoneticPr fontId="1"/>
  </si>
  <si>
    <t>見方　が　あまいのか　件数は　多かった気がします。基本　４時間　最低でも　１時間　と　聞いてたつもりですが、この件だけ　急に　１時間　か　３０分か　１５分　足　推奨ということですが、１５分　足で　検証するということは　もともと　１５分　足　監視ということなのか。大きい足から　監視して　細かく分析したいときに　１５分に　落として　そこで　TRB　が　頻繁にでて　利用できることでしょうか。</t>
    <rPh sb="0" eb="2">
      <t>ミカタ</t>
    </rPh>
    <rPh sb="11" eb="13">
      <t>ケンスウ</t>
    </rPh>
    <rPh sb="15" eb="16">
      <t>オオ</t>
    </rPh>
    <rPh sb="19" eb="20">
      <t>キ</t>
    </rPh>
    <rPh sb="25" eb="27">
      <t>キホン</t>
    </rPh>
    <rPh sb="29" eb="31">
      <t>ジカン</t>
    </rPh>
    <rPh sb="32" eb="34">
      <t>サイテイ</t>
    </rPh>
    <rPh sb="38" eb="40">
      <t>ジカン</t>
    </rPh>
    <rPh sb="43" eb="44">
      <t>キ</t>
    </rPh>
    <rPh sb="56" eb="57">
      <t>ケン</t>
    </rPh>
    <rPh sb="60" eb="61">
      <t>キュウ</t>
    </rPh>
    <rPh sb="64" eb="66">
      <t>ジカン</t>
    </rPh>
    <rPh sb="71" eb="72">
      <t>フン</t>
    </rPh>
    <rPh sb="76" eb="77">
      <t>フン</t>
    </rPh>
    <rPh sb="78" eb="79">
      <t>アシ</t>
    </rPh>
    <rPh sb="80" eb="82">
      <t>スイショウ</t>
    </rPh>
    <rPh sb="93" eb="94">
      <t>フン</t>
    </rPh>
    <rPh sb="95" eb="96">
      <t>アシ</t>
    </rPh>
    <rPh sb="98" eb="100">
      <t>ケンショウ</t>
    </rPh>
    <rPh sb="116" eb="117">
      <t>フン</t>
    </rPh>
    <rPh sb="118" eb="119">
      <t>アシ</t>
    </rPh>
    <rPh sb="120" eb="122">
      <t>カンシ</t>
    </rPh>
    <rPh sb="131" eb="132">
      <t>オオ</t>
    </rPh>
    <rPh sb="134" eb="135">
      <t>アシ</t>
    </rPh>
    <rPh sb="138" eb="140">
      <t>カンシ</t>
    </rPh>
    <rPh sb="143" eb="144">
      <t>コマ</t>
    </rPh>
    <rPh sb="146" eb="148">
      <t>ブンセキ</t>
    </rPh>
    <rPh sb="157" eb="158">
      <t>フン</t>
    </rPh>
    <rPh sb="160" eb="161">
      <t>オ</t>
    </rPh>
    <rPh sb="175" eb="177">
      <t>ヒンパン</t>
    </rPh>
    <rPh sb="181" eb="183">
      <t>リヨウ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</si>
</sst>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17</xdr:col>
      <xdr:colOff>369108</xdr:colOff>
      <xdr:row>25</xdr:row>
      <xdr:rowOff>21931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D45F1C7-7D05-4060-B294-C4CA067390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17</xdr:col>
      <xdr:colOff>369108</xdr:colOff>
      <xdr:row>51</xdr:row>
      <xdr:rowOff>21931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441239E0-7E1F-4F89-8AE4-15C1581A36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822031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17</xdr:col>
      <xdr:colOff>369108</xdr:colOff>
      <xdr:row>77</xdr:row>
      <xdr:rowOff>21931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AAE362AD-FE1F-4922-9EE4-3509D1245D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465469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17</xdr:col>
      <xdr:colOff>369108</xdr:colOff>
      <xdr:row>103</xdr:row>
      <xdr:rowOff>21931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6CE7F6BC-4A07-4AB8-BBD2-D179022F2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4108906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105</xdr:row>
      <xdr:rowOff>0</xdr:rowOff>
    </xdr:from>
    <xdr:to>
      <xdr:col>17</xdr:col>
      <xdr:colOff>369108</xdr:colOff>
      <xdr:row>129</xdr:row>
      <xdr:rowOff>21931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F3B9F772-677C-4EA1-9F0A-DD9F586D72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752344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131</xdr:row>
      <xdr:rowOff>0</xdr:rowOff>
    </xdr:from>
    <xdr:to>
      <xdr:col>17</xdr:col>
      <xdr:colOff>369108</xdr:colOff>
      <xdr:row>155</xdr:row>
      <xdr:rowOff>21931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50BEBD1F-EB40-4FCC-A167-1BF2C3BE6A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3395781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157</xdr:row>
      <xdr:rowOff>0</xdr:rowOff>
    </xdr:from>
    <xdr:to>
      <xdr:col>17</xdr:col>
      <xdr:colOff>369108</xdr:colOff>
      <xdr:row>181</xdr:row>
      <xdr:rowOff>21931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5B9C3EAE-1413-4A47-AC31-6CA5C1DFFD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8039219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183</xdr:row>
      <xdr:rowOff>0</xdr:rowOff>
    </xdr:from>
    <xdr:to>
      <xdr:col>17</xdr:col>
      <xdr:colOff>369108</xdr:colOff>
      <xdr:row>207</xdr:row>
      <xdr:rowOff>21931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B405D6B2-975C-43EF-9CFA-F97EE216CD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2682656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208</xdr:row>
      <xdr:rowOff>0</xdr:rowOff>
    </xdr:from>
    <xdr:to>
      <xdr:col>17</xdr:col>
      <xdr:colOff>369108</xdr:colOff>
      <xdr:row>232</xdr:row>
      <xdr:rowOff>21931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0ECF7567-AEE1-4E46-BF68-F9F5462B8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37147500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234</xdr:row>
      <xdr:rowOff>0</xdr:rowOff>
    </xdr:from>
    <xdr:to>
      <xdr:col>17</xdr:col>
      <xdr:colOff>369108</xdr:colOff>
      <xdr:row>258</xdr:row>
      <xdr:rowOff>21931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D870E34B-BDDD-44CA-AEA3-95E4E9DA45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41790938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260</xdr:row>
      <xdr:rowOff>0</xdr:rowOff>
    </xdr:from>
    <xdr:to>
      <xdr:col>17</xdr:col>
      <xdr:colOff>369108</xdr:colOff>
      <xdr:row>284</xdr:row>
      <xdr:rowOff>21931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94DF45C5-3843-4C89-8791-C310990370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46434375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285</xdr:row>
      <xdr:rowOff>0</xdr:rowOff>
    </xdr:from>
    <xdr:to>
      <xdr:col>17</xdr:col>
      <xdr:colOff>369108</xdr:colOff>
      <xdr:row>309</xdr:row>
      <xdr:rowOff>21931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65CCF3D5-37B6-40EC-B30E-C325B2A2CD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50899219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311</xdr:row>
      <xdr:rowOff>0</xdr:rowOff>
    </xdr:from>
    <xdr:to>
      <xdr:col>17</xdr:col>
      <xdr:colOff>369108</xdr:colOff>
      <xdr:row>335</xdr:row>
      <xdr:rowOff>31463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7CCE6AB2-5416-490D-A113-3D9A68FBC0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55542656"/>
          <a:ext cx="10703733" cy="431771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337</xdr:row>
      <xdr:rowOff>0</xdr:rowOff>
    </xdr:from>
    <xdr:to>
      <xdr:col>17</xdr:col>
      <xdr:colOff>369108</xdr:colOff>
      <xdr:row>361</xdr:row>
      <xdr:rowOff>31463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4BC63B19-E9C8-4538-9CCD-D8C021DBE9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60186094"/>
          <a:ext cx="10703733" cy="431771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363</xdr:row>
      <xdr:rowOff>0</xdr:rowOff>
    </xdr:from>
    <xdr:to>
      <xdr:col>17</xdr:col>
      <xdr:colOff>369108</xdr:colOff>
      <xdr:row>387</xdr:row>
      <xdr:rowOff>31463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167B0709-2E65-4F3C-BAD2-744B64957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64829531"/>
          <a:ext cx="10703733" cy="431771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389</xdr:row>
      <xdr:rowOff>0</xdr:rowOff>
    </xdr:from>
    <xdr:to>
      <xdr:col>17</xdr:col>
      <xdr:colOff>369108</xdr:colOff>
      <xdr:row>413</xdr:row>
      <xdr:rowOff>31463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D0B9A3A9-E58D-47BB-A15B-EF18FD8B83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69472969"/>
          <a:ext cx="10703733" cy="431771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415</xdr:row>
      <xdr:rowOff>0</xdr:rowOff>
    </xdr:from>
    <xdr:to>
      <xdr:col>17</xdr:col>
      <xdr:colOff>369108</xdr:colOff>
      <xdr:row>439</xdr:row>
      <xdr:rowOff>31463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18881D5A-33B9-4D50-B83E-28FE72C827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74116406"/>
          <a:ext cx="10703733" cy="431771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441</xdr:row>
      <xdr:rowOff>0</xdr:rowOff>
    </xdr:from>
    <xdr:to>
      <xdr:col>17</xdr:col>
      <xdr:colOff>369108</xdr:colOff>
      <xdr:row>465</xdr:row>
      <xdr:rowOff>31463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F2D940EC-8773-48DF-B8E3-FCDEB88DC4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78759844"/>
          <a:ext cx="10703733" cy="431771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467</xdr:row>
      <xdr:rowOff>0</xdr:rowOff>
    </xdr:from>
    <xdr:to>
      <xdr:col>17</xdr:col>
      <xdr:colOff>369108</xdr:colOff>
      <xdr:row>491</xdr:row>
      <xdr:rowOff>31463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E5EAC0C6-5F4F-4709-A8A7-AFB33ADE9B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83403281"/>
          <a:ext cx="10703733" cy="431771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493</xdr:row>
      <xdr:rowOff>0</xdr:rowOff>
    </xdr:from>
    <xdr:to>
      <xdr:col>17</xdr:col>
      <xdr:colOff>369108</xdr:colOff>
      <xdr:row>517</xdr:row>
      <xdr:rowOff>31463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59EFDE0F-4D40-4279-BDC3-25CECBCEC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88046719"/>
          <a:ext cx="10703733" cy="43177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24" activePane="bottomRight" state="frozen"/>
      <selection pane="topRight" activeCell="B1" sqref="B1"/>
      <selection pane="bottomLeft" activeCell="A9" sqref="A9"/>
      <selection pane="bottomRight" activeCell="C4" sqref="C4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54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/>
    </row>
    <row r="5" spans="1:18" ht="19.5" thickBot="1" x14ac:dyDescent="0.45">
      <c r="A5" s="1" t="s">
        <v>13</v>
      </c>
      <c r="C5" s="29"/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17</v>
      </c>
      <c r="E6" s="25"/>
      <c r="F6" s="26"/>
      <c r="G6" s="84" t="s">
        <v>3</v>
      </c>
      <c r="H6" s="85"/>
      <c r="I6" s="91"/>
      <c r="J6" s="84" t="s">
        <v>15</v>
      </c>
      <c r="K6" s="85"/>
      <c r="L6" s="91"/>
      <c r="M6" s="84" t="s">
        <v>16</v>
      </c>
      <c r="N6" s="85"/>
      <c r="O6" s="91"/>
    </row>
    <row r="7" spans="1:18" ht="19.5" thickBot="1" x14ac:dyDescent="0.45">
      <c r="A7" s="27"/>
      <c r="B7" s="27" t="s">
        <v>2</v>
      </c>
      <c r="C7" s="64" t="s">
        <v>21</v>
      </c>
      <c r="D7" s="13">
        <v>0.61799999999999999</v>
      </c>
      <c r="E7" s="14">
        <v>1.27</v>
      </c>
      <c r="F7" s="15">
        <v>1.5</v>
      </c>
      <c r="G7" s="13">
        <v>0.61799999999999999</v>
      </c>
      <c r="H7" s="14">
        <v>1.27</v>
      </c>
      <c r="I7" s="15">
        <v>1.5</v>
      </c>
      <c r="J7" s="13">
        <v>0.61799999999999999</v>
      </c>
      <c r="K7" s="14">
        <v>1.27</v>
      </c>
      <c r="L7" s="15">
        <v>1.5</v>
      </c>
      <c r="M7" s="13">
        <v>0.61799999999999999</v>
      </c>
      <c r="N7" s="14">
        <v>1.27</v>
      </c>
      <c r="O7" s="15">
        <v>1.5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15</v>
      </c>
      <c r="K8" s="89"/>
      <c r="L8" s="90"/>
      <c r="M8" s="88"/>
      <c r="N8" s="89"/>
      <c r="O8" s="90"/>
    </row>
    <row r="9" spans="1:18" x14ac:dyDescent="0.4">
      <c r="A9" s="9">
        <v>1</v>
      </c>
      <c r="B9" s="23">
        <v>75623</v>
      </c>
      <c r="C9" s="50">
        <v>1</v>
      </c>
      <c r="D9" s="54">
        <v>0.61799999999999999</v>
      </c>
      <c r="E9" s="55">
        <v>1.27</v>
      </c>
      <c r="F9" s="56">
        <v>1.5</v>
      </c>
      <c r="G9" s="22">
        <f>IF(D9="","",G8+M9)</f>
        <v>101854</v>
      </c>
      <c r="H9" s="22">
        <f t="shared" ref="H9" si="0">IF(E9="","",H8+N9)</f>
        <v>103810</v>
      </c>
      <c r="I9" s="22">
        <f t="shared" ref="I9" si="1">IF(F9="","",I8+O9)</f>
        <v>104500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1854</v>
      </c>
      <c r="N9" s="42">
        <f>IF(E9="","",K9*E9)</f>
        <v>3810</v>
      </c>
      <c r="O9" s="43">
        <f>IF(F9="","",L9*F9)</f>
        <v>4500</v>
      </c>
      <c r="P9" s="40"/>
      <c r="Q9" s="40"/>
      <c r="R9" s="40"/>
    </row>
    <row r="10" spans="1:18" x14ac:dyDescent="0.4">
      <c r="A10" s="9">
        <v>2</v>
      </c>
      <c r="B10" s="5">
        <v>42782</v>
      </c>
      <c r="C10" s="47">
        <v>1</v>
      </c>
      <c r="D10" s="57">
        <v>0.61799999999999999</v>
      </c>
      <c r="E10" s="58">
        <v>-1</v>
      </c>
      <c r="F10" s="59">
        <v>-1</v>
      </c>
      <c r="G10" s="22">
        <f t="shared" ref="G10:G42" si="2">IF(D10="","",G9+M10)</f>
        <v>103742.37316</v>
      </c>
      <c r="H10" s="22">
        <f t="shared" ref="H10:H42" si="3">IF(E10="","",H9+N10)</f>
        <v>100695.7</v>
      </c>
      <c r="I10" s="22">
        <f t="shared" ref="I10:I42" si="4">IF(F10="","",I9+O10)</f>
        <v>101365</v>
      </c>
      <c r="J10" s="44">
        <f t="shared" ref="J10:J12" si="5">IF(G9="","",G9*0.03)</f>
        <v>3055.62</v>
      </c>
      <c r="K10" s="45">
        <f t="shared" ref="K10:K12" si="6">IF(H9="","",H9*0.03)</f>
        <v>3114.2999999999997</v>
      </c>
      <c r="L10" s="46">
        <f t="shared" ref="L10:L12" si="7">IF(I9="","",I9*0.03)</f>
        <v>3135</v>
      </c>
      <c r="M10" s="44">
        <f t="shared" ref="M10:M12" si="8">IF(D10="","",J10*D10)</f>
        <v>1888.3731599999999</v>
      </c>
      <c r="N10" s="45">
        <f t="shared" ref="N10:N12" si="9">IF(E10="","",K10*E10)</f>
        <v>-3114.2999999999997</v>
      </c>
      <c r="O10" s="46">
        <f t="shared" ref="O10:O12" si="10">IF(F10="","",L10*F10)</f>
        <v>-3135</v>
      </c>
      <c r="P10" s="40"/>
      <c r="Q10" s="40"/>
      <c r="R10" s="40"/>
    </row>
    <row r="11" spans="1:18" x14ac:dyDescent="0.4">
      <c r="A11" s="9">
        <v>3</v>
      </c>
      <c r="B11" s="5">
        <v>42787</v>
      </c>
      <c r="C11" s="47">
        <v>2</v>
      </c>
      <c r="D11" s="57">
        <v>0.61799999999999999</v>
      </c>
      <c r="E11" s="58">
        <v>1.27</v>
      </c>
      <c r="F11" s="80">
        <v>1.5</v>
      </c>
      <c r="G11" s="22">
        <f t="shared" si="2"/>
        <v>105665.7567583864</v>
      </c>
      <c r="H11" s="22">
        <f t="shared" si="3"/>
        <v>104532.20616999999</v>
      </c>
      <c r="I11" s="22">
        <f t="shared" si="4"/>
        <v>105926.425</v>
      </c>
      <c r="J11" s="44">
        <f t="shared" si="5"/>
        <v>3112.2711948000001</v>
      </c>
      <c r="K11" s="45">
        <f t="shared" si="6"/>
        <v>3020.8709999999996</v>
      </c>
      <c r="L11" s="46">
        <f t="shared" si="7"/>
        <v>3040.95</v>
      </c>
      <c r="M11" s="44">
        <f t="shared" si="8"/>
        <v>1923.3835983864001</v>
      </c>
      <c r="N11" s="45">
        <f t="shared" si="9"/>
        <v>3836.5061699999997</v>
      </c>
      <c r="O11" s="46">
        <f t="shared" si="10"/>
        <v>4561.4249999999993</v>
      </c>
      <c r="P11" s="40"/>
      <c r="Q11" s="40"/>
      <c r="R11" s="40"/>
    </row>
    <row r="12" spans="1:18" x14ac:dyDescent="0.4">
      <c r="A12" s="9">
        <v>4</v>
      </c>
      <c r="B12" s="5">
        <v>42821</v>
      </c>
      <c r="C12" s="47">
        <v>1</v>
      </c>
      <c r="D12" s="57">
        <v>0.61799999999999999</v>
      </c>
      <c r="E12" s="58">
        <v>1.27</v>
      </c>
      <c r="F12" s="59">
        <v>1.5</v>
      </c>
      <c r="G12" s="22">
        <f t="shared" si="2"/>
        <v>107624.79988868689</v>
      </c>
      <c r="H12" s="22">
        <f t="shared" si="3"/>
        <v>108514.88322507699</v>
      </c>
      <c r="I12" s="22">
        <f t="shared" si="4"/>
        <v>110693.11412500001</v>
      </c>
      <c r="J12" s="44">
        <f t="shared" si="5"/>
        <v>3169.9727027515919</v>
      </c>
      <c r="K12" s="45">
        <f t="shared" si="6"/>
        <v>3135.9661850999996</v>
      </c>
      <c r="L12" s="46">
        <f t="shared" si="7"/>
        <v>3177.7927500000001</v>
      </c>
      <c r="M12" s="44">
        <f t="shared" si="8"/>
        <v>1959.0431303004839</v>
      </c>
      <c r="N12" s="45">
        <f t="shared" si="9"/>
        <v>3982.6770550769997</v>
      </c>
      <c r="O12" s="46">
        <f t="shared" si="10"/>
        <v>4766.6891249999999</v>
      </c>
      <c r="P12" s="40"/>
      <c r="Q12" s="40"/>
      <c r="R12" s="40"/>
    </row>
    <row r="13" spans="1:18" x14ac:dyDescent="0.4">
      <c r="A13" s="9">
        <v>5</v>
      </c>
      <c r="B13" s="5">
        <v>42823</v>
      </c>
      <c r="C13" s="47">
        <v>2</v>
      </c>
      <c r="D13" s="57">
        <v>0.61799999999999999</v>
      </c>
      <c r="E13" s="58">
        <v>1.27</v>
      </c>
      <c r="F13" s="80">
        <v>1.5</v>
      </c>
      <c r="G13" s="22">
        <f t="shared" si="2"/>
        <v>109620.16367862314</v>
      </c>
      <c r="H13" s="22">
        <f t="shared" si="3"/>
        <v>112649.30027595242</v>
      </c>
      <c r="I13" s="22">
        <f t="shared" si="4"/>
        <v>115674.30426062501</v>
      </c>
      <c r="J13" s="44">
        <f t="shared" ref="J13:J58" si="11">IF(G12="","",G12*0.03)</f>
        <v>3228.7439966606066</v>
      </c>
      <c r="K13" s="45">
        <f t="shared" ref="K13:K58" si="12">IF(H12="","",H12*0.03)</f>
        <v>3255.4464967523095</v>
      </c>
      <c r="L13" s="46">
        <f t="shared" ref="L13:L58" si="13">IF(I12="","",I12*0.03)</f>
        <v>3320.7934237499999</v>
      </c>
      <c r="M13" s="44">
        <f t="shared" ref="M13:M58" si="14">IF(D13="","",J13*D13)</f>
        <v>1995.3637899362548</v>
      </c>
      <c r="N13" s="45">
        <f t="shared" ref="N13:N58" si="15">IF(E13="","",K13*E13)</f>
        <v>4134.4170508754332</v>
      </c>
      <c r="O13" s="46">
        <f t="shared" ref="O13:O58" si="16">IF(F13="","",L13*F13)</f>
        <v>4981.190135625</v>
      </c>
      <c r="P13" s="40"/>
      <c r="Q13" s="40"/>
      <c r="R13" s="40"/>
    </row>
    <row r="14" spans="1:18" x14ac:dyDescent="0.4">
      <c r="A14" s="9">
        <v>6</v>
      </c>
      <c r="B14" s="5">
        <v>42824</v>
      </c>
      <c r="C14" s="47">
        <v>2</v>
      </c>
      <c r="D14" s="57">
        <v>0.61799999999999999</v>
      </c>
      <c r="E14" s="58">
        <v>1.27</v>
      </c>
      <c r="F14" s="59">
        <v>1.5</v>
      </c>
      <c r="G14" s="22">
        <f t="shared" si="2"/>
        <v>111652.52151322481</v>
      </c>
      <c r="H14" s="22">
        <f t="shared" si="3"/>
        <v>116941.23861646622</v>
      </c>
      <c r="I14" s="22">
        <f t="shared" si="4"/>
        <v>120879.64795235313</v>
      </c>
      <c r="J14" s="44">
        <f t="shared" si="11"/>
        <v>3288.6049103586943</v>
      </c>
      <c r="K14" s="45">
        <f t="shared" si="12"/>
        <v>3379.4790082785726</v>
      </c>
      <c r="L14" s="46">
        <f t="shared" si="13"/>
        <v>3470.2291278187499</v>
      </c>
      <c r="M14" s="44">
        <f t="shared" si="14"/>
        <v>2032.3578346016729</v>
      </c>
      <c r="N14" s="45">
        <f t="shared" si="15"/>
        <v>4291.9383405137869</v>
      </c>
      <c r="O14" s="46">
        <f t="shared" si="16"/>
        <v>5205.3436917281251</v>
      </c>
      <c r="P14" s="40"/>
      <c r="Q14" s="40"/>
      <c r="R14" s="40"/>
    </row>
    <row r="15" spans="1:18" x14ac:dyDescent="0.4">
      <c r="A15" s="9">
        <v>7</v>
      </c>
      <c r="B15" s="5">
        <v>42842</v>
      </c>
      <c r="C15" s="47">
        <v>1</v>
      </c>
      <c r="D15" s="57">
        <v>0.61799999999999999</v>
      </c>
      <c r="E15" s="58">
        <v>1.27</v>
      </c>
      <c r="F15" s="59">
        <v>1.5</v>
      </c>
      <c r="G15" s="22">
        <f t="shared" si="2"/>
        <v>113722.55926208</v>
      </c>
      <c r="H15" s="22">
        <f t="shared" si="3"/>
        <v>121396.69980775358</v>
      </c>
      <c r="I15" s="22">
        <f t="shared" si="4"/>
        <v>126319.23211020902</v>
      </c>
      <c r="J15" s="44">
        <f t="shared" si="11"/>
        <v>3349.5756453967442</v>
      </c>
      <c r="K15" s="45">
        <f t="shared" si="12"/>
        <v>3508.2371584939865</v>
      </c>
      <c r="L15" s="46">
        <f t="shared" si="13"/>
        <v>3626.3894385705939</v>
      </c>
      <c r="M15" s="44">
        <f t="shared" si="14"/>
        <v>2070.0377488551881</v>
      </c>
      <c r="N15" s="45">
        <f t="shared" si="15"/>
        <v>4455.4611912873634</v>
      </c>
      <c r="O15" s="46">
        <f t="shared" si="16"/>
        <v>5439.5841578558911</v>
      </c>
      <c r="P15" s="40"/>
      <c r="Q15" s="40"/>
      <c r="R15" s="40"/>
    </row>
    <row r="16" spans="1:18" x14ac:dyDescent="0.4">
      <c r="A16" s="9">
        <v>8</v>
      </c>
      <c r="B16" s="5">
        <v>42845</v>
      </c>
      <c r="C16" s="47">
        <v>1</v>
      </c>
      <c r="D16" s="57">
        <v>0.61799999999999999</v>
      </c>
      <c r="E16" s="58">
        <v>1.27</v>
      </c>
      <c r="F16" s="59">
        <v>1.5</v>
      </c>
      <c r="G16" s="22">
        <f t="shared" si="2"/>
        <v>115830.97551079896</v>
      </c>
      <c r="H16" s="22">
        <f t="shared" si="3"/>
        <v>126021.91407042899</v>
      </c>
      <c r="I16" s="22">
        <f t="shared" si="4"/>
        <v>132003.59755516844</v>
      </c>
      <c r="J16" s="44">
        <f t="shared" si="11"/>
        <v>3411.6767778623998</v>
      </c>
      <c r="K16" s="45">
        <f t="shared" si="12"/>
        <v>3641.9009942326074</v>
      </c>
      <c r="L16" s="46">
        <f t="shared" si="13"/>
        <v>3789.5769633062705</v>
      </c>
      <c r="M16" s="44">
        <f t="shared" si="14"/>
        <v>2108.4162487189633</v>
      </c>
      <c r="N16" s="45">
        <f t="shared" si="15"/>
        <v>4625.2142626754112</v>
      </c>
      <c r="O16" s="46">
        <f t="shared" si="16"/>
        <v>5684.365444959406</v>
      </c>
      <c r="P16" s="40"/>
      <c r="Q16" s="40"/>
      <c r="R16" s="40"/>
    </row>
    <row r="17" spans="1:18" x14ac:dyDescent="0.4">
      <c r="A17" s="9">
        <v>9</v>
      </c>
      <c r="B17" s="5">
        <v>42864</v>
      </c>
      <c r="C17" s="47">
        <v>2</v>
      </c>
      <c r="D17" s="57">
        <v>0.61799999999999999</v>
      </c>
      <c r="E17" s="58">
        <v>1.27</v>
      </c>
      <c r="F17" s="59">
        <v>1.5</v>
      </c>
      <c r="G17" s="22">
        <f t="shared" si="2"/>
        <v>117978.48179676918</v>
      </c>
      <c r="H17" s="22">
        <f t="shared" si="3"/>
        <v>130823.34899651233</v>
      </c>
      <c r="I17" s="22">
        <f t="shared" si="4"/>
        <v>137943.75944515102</v>
      </c>
      <c r="J17" s="44">
        <f t="shared" si="11"/>
        <v>3474.9292653239686</v>
      </c>
      <c r="K17" s="45">
        <f t="shared" si="12"/>
        <v>3780.6574221128694</v>
      </c>
      <c r="L17" s="46">
        <f t="shared" si="13"/>
        <v>3960.1079266550532</v>
      </c>
      <c r="M17" s="44">
        <f t="shared" si="14"/>
        <v>2147.5062859702125</v>
      </c>
      <c r="N17" s="45">
        <f t="shared" si="15"/>
        <v>4801.4349260833442</v>
      </c>
      <c r="O17" s="46">
        <f t="shared" si="16"/>
        <v>5940.1618899825799</v>
      </c>
      <c r="P17" s="40"/>
      <c r="Q17" s="40"/>
      <c r="R17" s="40"/>
    </row>
    <row r="18" spans="1:18" x14ac:dyDescent="0.4">
      <c r="A18" s="9">
        <v>10</v>
      </c>
      <c r="B18" s="5">
        <v>42874</v>
      </c>
      <c r="C18" s="47">
        <v>1</v>
      </c>
      <c r="D18" s="57">
        <v>0.61799999999999999</v>
      </c>
      <c r="E18" s="58">
        <v>1.27</v>
      </c>
      <c r="F18" s="59">
        <v>1.5</v>
      </c>
      <c r="G18" s="22">
        <f t="shared" si="2"/>
        <v>120165.80284928127</v>
      </c>
      <c r="H18" s="22">
        <f t="shared" si="3"/>
        <v>135807.71859327945</v>
      </c>
      <c r="I18" s="22">
        <f t="shared" si="4"/>
        <v>144151.22862018281</v>
      </c>
      <c r="J18" s="44">
        <f t="shared" si="11"/>
        <v>3539.3544539030754</v>
      </c>
      <c r="K18" s="45">
        <f t="shared" si="12"/>
        <v>3924.7004698953697</v>
      </c>
      <c r="L18" s="46">
        <f t="shared" si="13"/>
        <v>4138.3127833545304</v>
      </c>
      <c r="M18" s="44">
        <f t="shared" si="14"/>
        <v>2187.3210525121008</v>
      </c>
      <c r="N18" s="45">
        <f t="shared" si="15"/>
        <v>4984.3695967671192</v>
      </c>
      <c r="O18" s="46">
        <f t="shared" si="16"/>
        <v>6207.4691750317961</v>
      </c>
      <c r="P18" s="40"/>
      <c r="Q18" s="40"/>
      <c r="R18" s="40"/>
    </row>
    <row r="19" spans="1:18" x14ac:dyDescent="0.4">
      <c r="A19" s="9">
        <v>11</v>
      </c>
      <c r="B19" s="5">
        <v>42886</v>
      </c>
      <c r="C19" s="47">
        <v>1</v>
      </c>
      <c r="D19" s="57">
        <v>0.61799999999999999</v>
      </c>
      <c r="E19" s="58">
        <v>1.27</v>
      </c>
      <c r="F19" s="59">
        <v>1.5</v>
      </c>
      <c r="G19" s="22">
        <f t="shared" si="2"/>
        <v>122393.67683410695</v>
      </c>
      <c r="H19" s="22">
        <f t="shared" si="3"/>
        <v>140981.9926716834</v>
      </c>
      <c r="I19" s="22">
        <f t="shared" si="4"/>
        <v>150638.03390809105</v>
      </c>
      <c r="J19" s="44">
        <f t="shared" si="11"/>
        <v>3604.9740854784382</v>
      </c>
      <c r="K19" s="45">
        <f t="shared" si="12"/>
        <v>4074.2315577983836</v>
      </c>
      <c r="L19" s="46">
        <f t="shared" si="13"/>
        <v>4324.5368586054838</v>
      </c>
      <c r="M19" s="44">
        <f t="shared" si="14"/>
        <v>2227.8739848256746</v>
      </c>
      <c r="N19" s="45">
        <f t="shared" si="15"/>
        <v>5174.274078403947</v>
      </c>
      <c r="O19" s="46">
        <f t="shared" si="16"/>
        <v>6486.8052879082261</v>
      </c>
      <c r="P19" s="40"/>
      <c r="Q19" s="40"/>
      <c r="R19" s="40"/>
    </row>
    <row r="20" spans="1:18" x14ac:dyDescent="0.4">
      <c r="A20" s="9">
        <v>12</v>
      </c>
      <c r="B20" s="5">
        <v>42927</v>
      </c>
      <c r="C20" s="47">
        <v>1</v>
      </c>
      <c r="D20" s="57">
        <v>0.61799999999999999</v>
      </c>
      <c r="E20" s="58">
        <v>1.27</v>
      </c>
      <c r="F20" s="59">
        <v>1.5</v>
      </c>
      <c r="G20" s="22">
        <f t="shared" si="2"/>
        <v>124662.85560261129</v>
      </c>
      <c r="H20" s="22">
        <f t="shared" si="3"/>
        <v>146353.40659247455</v>
      </c>
      <c r="I20" s="22">
        <f t="shared" si="4"/>
        <v>157416.74543395513</v>
      </c>
      <c r="J20" s="44">
        <f t="shared" si="11"/>
        <v>3671.8103050232085</v>
      </c>
      <c r="K20" s="45">
        <f t="shared" si="12"/>
        <v>4229.4597801505015</v>
      </c>
      <c r="L20" s="46">
        <f t="shared" si="13"/>
        <v>4519.1410172427313</v>
      </c>
      <c r="M20" s="44">
        <f t="shared" si="14"/>
        <v>2269.1787685043428</v>
      </c>
      <c r="N20" s="45">
        <f t="shared" si="15"/>
        <v>5371.4139207911367</v>
      </c>
      <c r="O20" s="46">
        <f t="shared" si="16"/>
        <v>6778.711525864097</v>
      </c>
      <c r="P20" s="40"/>
      <c r="Q20" s="40"/>
      <c r="R20" s="40"/>
    </row>
    <row r="21" spans="1:18" x14ac:dyDescent="0.4">
      <c r="A21" s="9">
        <v>13</v>
      </c>
      <c r="B21" s="5">
        <v>42936</v>
      </c>
      <c r="C21" s="47">
        <v>1</v>
      </c>
      <c r="D21" s="57">
        <v>0.61799999999999999</v>
      </c>
      <c r="E21" s="58">
        <v>1.27</v>
      </c>
      <c r="F21" s="59">
        <v>1.5</v>
      </c>
      <c r="G21" s="22">
        <f t="shared" si="2"/>
        <v>126974.1049454837</v>
      </c>
      <c r="H21" s="22">
        <f t="shared" si="3"/>
        <v>151929.47138364782</v>
      </c>
      <c r="I21" s="22">
        <f t="shared" si="4"/>
        <v>164500.49897848311</v>
      </c>
      <c r="J21" s="44">
        <f t="shared" si="11"/>
        <v>3739.8856680783388</v>
      </c>
      <c r="K21" s="45">
        <f t="shared" si="12"/>
        <v>4390.6021977742366</v>
      </c>
      <c r="L21" s="46">
        <f t="shared" si="13"/>
        <v>4722.5023630186543</v>
      </c>
      <c r="M21" s="44">
        <f t="shared" si="14"/>
        <v>2311.2493428724133</v>
      </c>
      <c r="N21" s="45">
        <f t="shared" si="15"/>
        <v>5576.0647911732804</v>
      </c>
      <c r="O21" s="46">
        <f t="shared" si="16"/>
        <v>7083.7535445279809</v>
      </c>
      <c r="P21" s="40"/>
      <c r="Q21" s="40"/>
      <c r="R21" s="40"/>
    </row>
    <row r="22" spans="1:18" x14ac:dyDescent="0.4">
      <c r="A22" s="9">
        <v>14</v>
      </c>
      <c r="B22" s="5">
        <v>42947</v>
      </c>
      <c r="C22" s="47">
        <v>1</v>
      </c>
      <c r="D22" s="57">
        <v>0.61799999999999999</v>
      </c>
      <c r="E22" s="58">
        <v>1.27</v>
      </c>
      <c r="F22" s="59">
        <v>1.5</v>
      </c>
      <c r="G22" s="22">
        <f t="shared" si="2"/>
        <v>129328.20485117297</v>
      </c>
      <c r="H22" s="22">
        <f t="shared" si="3"/>
        <v>157717.9842433648</v>
      </c>
      <c r="I22" s="22">
        <f t="shared" si="4"/>
        <v>171903.02143251486</v>
      </c>
      <c r="J22" s="44">
        <f t="shared" si="11"/>
        <v>3809.223148364511</v>
      </c>
      <c r="K22" s="45">
        <f t="shared" si="12"/>
        <v>4557.8841415094348</v>
      </c>
      <c r="L22" s="46">
        <f t="shared" si="13"/>
        <v>4935.0149693544936</v>
      </c>
      <c r="M22" s="44">
        <f t="shared" si="14"/>
        <v>2354.0999056892679</v>
      </c>
      <c r="N22" s="45">
        <f t="shared" si="15"/>
        <v>5788.5128597169823</v>
      </c>
      <c r="O22" s="46">
        <f t="shared" si="16"/>
        <v>7402.5224540317404</v>
      </c>
      <c r="P22" s="40"/>
      <c r="Q22" s="40"/>
      <c r="R22" s="40"/>
    </row>
    <row r="23" spans="1:18" x14ac:dyDescent="0.4">
      <c r="A23" s="9">
        <v>15</v>
      </c>
      <c r="B23" s="5">
        <v>42955</v>
      </c>
      <c r="C23" s="47">
        <v>2</v>
      </c>
      <c r="D23" s="57">
        <v>0.61799999999999999</v>
      </c>
      <c r="E23" s="58">
        <v>1.27</v>
      </c>
      <c r="F23" s="80">
        <v>1.5</v>
      </c>
      <c r="G23" s="22">
        <f t="shared" si="2"/>
        <v>131725.94976911371</v>
      </c>
      <c r="H23" s="22">
        <f t="shared" si="3"/>
        <v>163727.03944303701</v>
      </c>
      <c r="I23" s="22">
        <f t="shared" si="4"/>
        <v>179638.65739697803</v>
      </c>
      <c r="J23" s="44">
        <f t="shared" si="11"/>
        <v>3879.846145535189</v>
      </c>
      <c r="K23" s="45">
        <f t="shared" si="12"/>
        <v>4731.5395273009435</v>
      </c>
      <c r="L23" s="46">
        <f t="shared" si="13"/>
        <v>5157.0906429754459</v>
      </c>
      <c r="M23" s="44">
        <f t="shared" si="14"/>
        <v>2397.7449179407467</v>
      </c>
      <c r="N23" s="45">
        <f t="shared" si="15"/>
        <v>6009.0551996721988</v>
      </c>
      <c r="O23" s="46">
        <f t="shared" si="16"/>
        <v>7735.6359644631684</v>
      </c>
      <c r="P23" s="40"/>
      <c r="Q23" s="40"/>
      <c r="R23" s="40"/>
    </row>
    <row r="24" spans="1:18" x14ac:dyDescent="0.4">
      <c r="A24" s="9">
        <v>16</v>
      </c>
      <c r="B24" s="5">
        <v>42975</v>
      </c>
      <c r="C24" s="47">
        <v>1</v>
      </c>
      <c r="D24" s="57">
        <v>0.61799999999999999</v>
      </c>
      <c r="E24" s="58">
        <v>1.27</v>
      </c>
      <c r="F24" s="59">
        <v>1.5</v>
      </c>
      <c r="G24" s="22">
        <f t="shared" si="2"/>
        <v>134168.14887783307</v>
      </c>
      <c r="H24" s="22">
        <f t="shared" si="3"/>
        <v>169965.03964581672</v>
      </c>
      <c r="I24" s="22">
        <f t="shared" si="4"/>
        <v>187722.39697984204</v>
      </c>
      <c r="J24" s="44">
        <f t="shared" si="11"/>
        <v>3951.778493073411</v>
      </c>
      <c r="K24" s="45">
        <f t="shared" si="12"/>
        <v>4911.81118329111</v>
      </c>
      <c r="L24" s="46">
        <f t="shared" si="13"/>
        <v>5389.159721909341</v>
      </c>
      <c r="M24" s="44">
        <f t="shared" si="14"/>
        <v>2442.1991087193678</v>
      </c>
      <c r="N24" s="45">
        <f t="shared" si="15"/>
        <v>6238.00020277971</v>
      </c>
      <c r="O24" s="46">
        <f t="shared" si="16"/>
        <v>8083.739582864011</v>
      </c>
      <c r="P24" s="40"/>
      <c r="Q24" s="40"/>
      <c r="R24" s="40"/>
    </row>
    <row r="25" spans="1:18" x14ac:dyDescent="0.4">
      <c r="A25" s="9">
        <v>17</v>
      </c>
      <c r="B25" s="5">
        <v>42991</v>
      </c>
      <c r="C25" s="47">
        <v>2</v>
      </c>
      <c r="D25" s="57">
        <v>0.61799999999999999</v>
      </c>
      <c r="E25" s="58">
        <v>1.27</v>
      </c>
      <c r="F25" s="59">
        <v>1.5</v>
      </c>
      <c r="G25" s="22">
        <f t="shared" si="2"/>
        <v>136655.62635802809</v>
      </c>
      <c r="H25" s="22">
        <f t="shared" si="3"/>
        <v>176440.70765632234</v>
      </c>
      <c r="I25" s="22">
        <f t="shared" si="4"/>
        <v>196169.90484393493</v>
      </c>
      <c r="J25" s="44">
        <f t="shared" si="11"/>
        <v>4025.0444663349917</v>
      </c>
      <c r="K25" s="45">
        <f t="shared" si="12"/>
        <v>5098.9511893745012</v>
      </c>
      <c r="L25" s="46">
        <f t="shared" si="13"/>
        <v>5631.6719093952615</v>
      </c>
      <c r="M25" s="44">
        <f t="shared" si="14"/>
        <v>2487.4774801950248</v>
      </c>
      <c r="N25" s="45">
        <f t="shared" si="15"/>
        <v>6475.6680105056166</v>
      </c>
      <c r="O25" s="46">
        <f t="shared" si="16"/>
        <v>8447.5078640928914</v>
      </c>
      <c r="P25" s="40"/>
      <c r="Q25" s="40"/>
      <c r="R25" s="40"/>
    </row>
    <row r="26" spans="1:18" x14ac:dyDescent="0.4">
      <c r="A26" s="9">
        <v>18</v>
      </c>
      <c r="B26" s="5">
        <v>43000</v>
      </c>
      <c r="C26" s="47">
        <v>2</v>
      </c>
      <c r="D26" s="57">
        <v>0.61799999999999999</v>
      </c>
      <c r="E26" s="58">
        <v>1.27</v>
      </c>
      <c r="F26" s="59">
        <v>1.5</v>
      </c>
      <c r="G26" s="22">
        <f t="shared" si="2"/>
        <v>139189.22167070594</v>
      </c>
      <c r="H26" s="22">
        <f t="shared" si="3"/>
        <v>183163.09861802822</v>
      </c>
      <c r="I26" s="22">
        <f t="shared" si="4"/>
        <v>204997.55056191201</v>
      </c>
      <c r="J26" s="44">
        <f t="shared" si="11"/>
        <v>4099.6687907408423</v>
      </c>
      <c r="K26" s="45">
        <f t="shared" si="12"/>
        <v>5293.2212296896696</v>
      </c>
      <c r="L26" s="46">
        <f t="shared" si="13"/>
        <v>5885.0971453180473</v>
      </c>
      <c r="M26" s="44">
        <f t="shared" si="14"/>
        <v>2533.5953126778404</v>
      </c>
      <c r="N26" s="45">
        <f t="shared" si="15"/>
        <v>6722.3909617058807</v>
      </c>
      <c r="O26" s="46">
        <f t="shared" si="16"/>
        <v>8827.6457179770714</v>
      </c>
      <c r="P26" s="40"/>
      <c r="Q26" s="40"/>
      <c r="R26" s="40"/>
    </row>
    <row r="27" spans="1:18" x14ac:dyDescent="0.4">
      <c r="A27" s="9">
        <v>19</v>
      </c>
      <c r="B27" s="5">
        <v>43004</v>
      </c>
      <c r="C27" s="47">
        <v>2</v>
      </c>
      <c r="D27" s="57">
        <v>0.61799999999999999</v>
      </c>
      <c r="E27" s="58">
        <v>1.27</v>
      </c>
      <c r="F27" s="59">
        <v>1.5</v>
      </c>
      <c r="G27" s="22">
        <f t="shared" si="2"/>
        <v>141769.78984048084</v>
      </c>
      <c r="H27" s="22">
        <f t="shared" si="3"/>
        <v>190141.6126753751</v>
      </c>
      <c r="I27" s="22">
        <f t="shared" si="4"/>
        <v>214222.44033719806</v>
      </c>
      <c r="J27" s="44">
        <f t="shared" si="11"/>
        <v>4175.6766501211778</v>
      </c>
      <c r="K27" s="45">
        <f t="shared" si="12"/>
        <v>5494.8929585408459</v>
      </c>
      <c r="L27" s="46">
        <f t="shared" si="13"/>
        <v>6149.9265168573602</v>
      </c>
      <c r="M27" s="44">
        <f t="shared" si="14"/>
        <v>2580.5681697748878</v>
      </c>
      <c r="N27" s="45">
        <f t="shared" si="15"/>
        <v>6978.5140573468743</v>
      </c>
      <c r="O27" s="46">
        <f t="shared" si="16"/>
        <v>9224.8897752860394</v>
      </c>
      <c r="P27" s="40"/>
      <c r="Q27" s="40"/>
      <c r="R27" s="40"/>
    </row>
    <row r="28" spans="1:18" x14ac:dyDescent="0.4">
      <c r="A28" s="9">
        <v>20</v>
      </c>
      <c r="B28" s="5">
        <v>43034</v>
      </c>
      <c r="C28" s="47">
        <v>2</v>
      </c>
      <c r="D28" s="57">
        <v>0.61799999999999999</v>
      </c>
      <c r="E28" s="58">
        <v>1.27</v>
      </c>
      <c r="F28" s="59">
        <v>1.5</v>
      </c>
      <c r="G28" s="22">
        <f t="shared" si="2"/>
        <v>144398.20174412336</v>
      </c>
      <c r="H28" s="22">
        <f t="shared" si="3"/>
        <v>197386.0081183069</v>
      </c>
      <c r="I28" s="22">
        <f t="shared" si="4"/>
        <v>223862.45015237198</v>
      </c>
      <c r="J28" s="44">
        <f t="shared" si="11"/>
        <v>4253.0936952144248</v>
      </c>
      <c r="K28" s="45">
        <f t="shared" si="12"/>
        <v>5704.2483802612533</v>
      </c>
      <c r="L28" s="46">
        <f t="shared" si="13"/>
        <v>6426.6732101159414</v>
      </c>
      <c r="M28" s="44">
        <f t="shared" si="14"/>
        <v>2628.4119036425145</v>
      </c>
      <c r="N28" s="45">
        <f t="shared" si="15"/>
        <v>7244.3954429317919</v>
      </c>
      <c r="O28" s="46">
        <f t="shared" si="16"/>
        <v>9640.0098151739112</v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>
        <f t="shared" si="11"/>
        <v>4331.9460523237003</v>
      </c>
      <c r="K29" s="45">
        <f t="shared" si="12"/>
        <v>5921.5802435492069</v>
      </c>
      <c r="L29" s="46">
        <f t="shared" si="13"/>
        <v>6715.8735045711592</v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70">
        <f>M59+G8</f>
        <v>144398.20174412336</v>
      </c>
      <c r="H59" s="71">
        <f>N59+H8</f>
        <v>197386.00811830687</v>
      </c>
      <c r="I59" s="72">
        <f>O59+I8</f>
        <v>223862.45015237195</v>
      </c>
      <c r="J59" s="67" t="s">
        <v>23</v>
      </c>
      <c r="K59" s="68">
        <f>B58-B9</f>
        <v>-75623</v>
      </c>
      <c r="L59" s="69" t="s">
        <v>24</v>
      </c>
      <c r="M59" s="81">
        <f>SUM(M9:M58)</f>
        <v>44398.201744123347</v>
      </c>
      <c r="N59" s="82">
        <f>SUM(N9:N58)</f>
        <v>97386.008118306869</v>
      </c>
      <c r="O59" s="83">
        <f>SUM(O9:O58)</f>
        <v>123862.45015237194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0</v>
      </c>
      <c r="E60" s="7">
        <f>COUNTIF(E9:E58,-1)</f>
        <v>1</v>
      </c>
      <c r="F60" s="8">
        <f>COUNTIF(F9:F58,-1)</f>
        <v>1</v>
      </c>
      <c r="G60" s="84" t="s">
        <v>22</v>
      </c>
      <c r="H60" s="85"/>
      <c r="I60" s="91"/>
      <c r="J60" s="84" t="s">
        <v>25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26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1.4439820174412337</v>
      </c>
      <c r="H61" s="77">
        <f t="shared" ref="H61" si="21">H59/H8</f>
        <v>1.9738600811830687</v>
      </c>
      <c r="I61" s="78">
        <f>I59/I8</f>
        <v>2.2386245015237196</v>
      </c>
      <c r="J61" s="65">
        <f>(G61-100%)*30/K59</f>
        <v>-1.7612975580494044E-4</v>
      </c>
      <c r="K61" s="65">
        <f>(H61-100%)*30/K59</f>
        <v>-3.8633487742475249E-4</v>
      </c>
      <c r="L61" s="66">
        <f>(I61-100%)*30/K59</f>
        <v>-4.9136816901883804E-4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 t="e">
        <f t="shared" ref="D62:E62" si="22">D59/(D59+D60+D61)</f>
        <v>#DIV/0!</v>
      </c>
      <c r="E62" s="74">
        <f t="shared" si="22"/>
        <v>0</v>
      </c>
      <c r="F62" s="75">
        <f>F59/(F59+F60+F61)</f>
        <v>0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3:S496"/>
  <sheetViews>
    <sheetView zoomScale="80" zoomScaleNormal="80" workbookViewId="0">
      <selection activeCell="S497" sqref="S497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3" spans="19:19" x14ac:dyDescent="0.4">
      <c r="S3" s="52" t="s">
        <v>60</v>
      </c>
    </row>
    <row r="4" spans="19:19" x14ac:dyDescent="0.4">
      <c r="S4" s="52" t="s">
        <v>68</v>
      </c>
    </row>
    <row r="5" spans="19:19" x14ac:dyDescent="0.4">
      <c r="S5" s="52" t="s">
        <v>61</v>
      </c>
    </row>
    <row r="6" spans="19:19" x14ac:dyDescent="0.4">
      <c r="S6" s="52" t="s">
        <v>62</v>
      </c>
    </row>
    <row r="7" spans="19:19" x14ac:dyDescent="0.4">
      <c r="S7" s="52" t="s">
        <v>63</v>
      </c>
    </row>
    <row r="8" spans="19:19" x14ac:dyDescent="0.4">
      <c r="S8" s="52" t="s">
        <v>64</v>
      </c>
    </row>
    <row r="9" spans="19:19" x14ac:dyDescent="0.4">
      <c r="S9" s="52" t="s">
        <v>65</v>
      </c>
    </row>
    <row r="10" spans="19:19" x14ac:dyDescent="0.4">
      <c r="S10" s="52" t="s">
        <v>66</v>
      </c>
    </row>
    <row r="11" spans="19:19" x14ac:dyDescent="0.4">
      <c r="S11" s="52" t="s">
        <v>67</v>
      </c>
    </row>
    <row r="29" spans="19:19" x14ac:dyDescent="0.4">
      <c r="S29" s="52" t="s">
        <v>51</v>
      </c>
    </row>
    <row r="30" spans="19:19" x14ac:dyDescent="0.4">
      <c r="S30" s="52" t="s">
        <v>69</v>
      </c>
    </row>
    <row r="31" spans="19:19" x14ac:dyDescent="0.4">
      <c r="S31" s="52" t="s">
        <v>70</v>
      </c>
    </row>
    <row r="55" spans="19:19" x14ac:dyDescent="0.4">
      <c r="S55" s="52" t="s">
        <v>71</v>
      </c>
    </row>
    <row r="56" spans="19:19" x14ac:dyDescent="0.4">
      <c r="S56" s="52" t="s">
        <v>72</v>
      </c>
    </row>
    <row r="57" spans="19:19" x14ac:dyDescent="0.4">
      <c r="S57" s="52" t="s">
        <v>73</v>
      </c>
    </row>
    <row r="81" spans="19:19" x14ac:dyDescent="0.4">
      <c r="S81" s="52" t="s">
        <v>52</v>
      </c>
    </row>
    <row r="82" spans="19:19" x14ac:dyDescent="0.4">
      <c r="S82" s="52" t="s">
        <v>74</v>
      </c>
    </row>
    <row r="83" spans="19:19" x14ac:dyDescent="0.4">
      <c r="S83" s="52" t="s">
        <v>75</v>
      </c>
    </row>
    <row r="107" spans="19:19" x14ac:dyDescent="0.4">
      <c r="S107" s="52" t="s">
        <v>53</v>
      </c>
    </row>
    <row r="108" spans="19:19" x14ac:dyDescent="0.4">
      <c r="S108" s="52" t="s">
        <v>76</v>
      </c>
    </row>
    <row r="109" spans="19:19" x14ac:dyDescent="0.4">
      <c r="S109" s="52" t="s">
        <v>77</v>
      </c>
    </row>
    <row r="133" spans="19:19" x14ac:dyDescent="0.4">
      <c r="S133" s="52" t="s">
        <v>78</v>
      </c>
    </row>
    <row r="134" spans="19:19" x14ac:dyDescent="0.4">
      <c r="S134" s="52" t="s">
        <v>79</v>
      </c>
    </row>
    <row r="135" spans="19:19" x14ac:dyDescent="0.4">
      <c r="S135" s="52" t="s">
        <v>80</v>
      </c>
    </row>
    <row r="136" spans="19:19" x14ac:dyDescent="0.4">
      <c r="S136" s="52" t="s">
        <v>81</v>
      </c>
    </row>
    <row r="160" spans="19:19" x14ac:dyDescent="0.4">
      <c r="S160" s="52" t="s">
        <v>82</v>
      </c>
    </row>
    <row r="161" spans="19:19" x14ac:dyDescent="0.4">
      <c r="S161" s="52" t="s">
        <v>83</v>
      </c>
    </row>
    <row r="162" spans="19:19" x14ac:dyDescent="0.4">
      <c r="S162" s="52" t="s">
        <v>84</v>
      </c>
    </row>
    <row r="185" spans="19:19" x14ac:dyDescent="0.4">
      <c r="S185" s="52" t="s">
        <v>85</v>
      </c>
    </row>
    <row r="186" spans="19:19" x14ac:dyDescent="0.4">
      <c r="S186" s="52" t="s">
        <v>86</v>
      </c>
    </row>
    <row r="187" spans="19:19" x14ac:dyDescent="0.4">
      <c r="S187" s="52" t="s">
        <v>87</v>
      </c>
    </row>
    <row r="210" spans="19:19" x14ac:dyDescent="0.4">
      <c r="S210" s="52" t="s">
        <v>88</v>
      </c>
    </row>
    <row r="211" spans="19:19" x14ac:dyDescent="0.4">
      <c r="S211" s="52" t="s">
        <v>83</v>
      </c>
    </row>
    <row r="212" spans="19:19" x14ac:dyDescent="0.4">
      <c r="S212" s="52" t="s">
        <v>89</v>
      </c>
    </row>
    <row r="236" spans="19:19" x14ac:dyDescent="0.4">
      <c r="S236" s="52" t="s">
        <v>55</v>
      </c>
    </row>
    <row r="261" spans="19:19" x14ac:dyDescent="0.4">
      <c r="S261" s="52" t="s">
        <v>56</v>
      </c>
    </row>
    <row r="262" spans="19:19" x14ac:dyDescent="0.4">
      <c r="S262" s="52" t="s">
        <v>90</v>
      </c>
    </row>
    <row r="263" spans="19:19" x14ac:dyDescent="0.4">
      <c r="S263" s="52" t="s">
        <v>91</v>
      </c>
    </row>
    <row r="264" spans="19:19" x14ac:dyDescent="0.4">
      <c r="S264" s="52" t="s">
        <v>92</v>
      </c>
    </row>
    <row r="287" spans="19:19" x14ac:dyDescent="0.4">
      <c r="S287" s="52" t="s">
        <v>57</v>
      </c>
    </row>
    <row r="288" spans="19:19" x14ac:dyDescent="0.4">
      <c r="S288" s="52" t="s">
        <v>93</v>
      </c>
    </row>
    <row r="313" spans="19:19" x14ac:dyDescent="0.4">
      <c r="S313" s="52" t="s">
        <v>58</v>
      </c>
    </row>
    <row r="314" spans="19:19" x14ac:dyDescent="0.4">
      <c r="S314" s="52" t="s">
        <v>94</v>
      </c>
    </row>
    <row r="315" spans="19:19" x14ac:dyDescent="0.4">
      <c r="S315" s="52" t="s">
        <v>95</v>
      </c>
    </row>
    <row r="316" spans="19:19" x14ac:dyDescent="0.4">
      <c r="S316" s="52" t="s">
        <v>96</v>
      </c>
    </row>
    <row r="339" spans="19:19" x14ac:dyDescent="0.4">
      <c r="S339" s="52" t="s">
        <v>97</v>
      </c>
    </row>
    <row r="340" spans="19:19" x14ac:dyDescent="0.4">
      <c r="S340" s="52" t="s">
        <v>98</v>
      </c>
    </row>
    <row r="365" spans="19:19" x14ac:dyDescent="0.4">
      <c r="S365" s="52" t="s">
        <v>99</v>
      </c>
    </row>
    <row r="366" spans="19:19" x14ac:dyDescent="0.4">
      <c r="S366" s="52" t="s">
        <v>100</v>
      </c>
    </row>
    <row r="367" spans="19:19" x14ac:dyDescent="0.4">
      <c r="S367" s="52" t="s">
        <v>101</v>
      </c>
    </row>
    <row r="368" spans="19:19" x14ac:dyDescent="0.4">
      <c r="S368" s="52" t="s">
        <v>102</v>
      </c>
    </row>
    <row r="391" spans="19:19" x14ac:dyDescent="0.4">
      <c r="S391" s="52" t="s">
        <v>59</v>
      </c>
    </row>
    <row r="392" spans="19:19" x14ac:dyDescent="0.4">
      <c r="S392" s="52" t="s">
        <v>103</v>
      </c>
    </row>
    <row r="417" spans="19:19" x14ac:dyDescent="0.4">
      <c r="S417" s="52" t="s">
        <v>104</v>
      </c>
    </row>
    <row r="418" spans="19:19" x14ac:dyDescent="0.4">
      <c r="S418" s="52" t="s">
        <v>105</v>
      </c>
    </row>
    <row r="419" spans="19:19" x14ac:dyDescent="0.4">
      <c r="S419" s="52" t="s">
        <v>106</v>
      </c>
    </row>
    <row r="470" spans="19:19" x14ac:dyDescent="0.4">
      <c r="S470" s="52" t="s">
        <v>107</v>
      </c>
    </row>
    <row r="471" spans="19:19" x14ac:dyDescent="0.4">
      <c r="S471" s="52" t="s">
        <v>108</v>
      </c>
    </row>
    <row r="495" spans="19:19" x14ac:dyDescent="0.4">
      <c r="S495" s="52" t="s">
        <v>109</v>
      </c>
    </row>
    <row r="496" spans="19:19" x14ac:dyDescent="0.4">
      <c r="S496" s="52" t="s">
        <v>110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opLeftCell="A17"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18</v>
      </c>
    </row>
    <row r="2" spans="1:10" x14ac:dyDescent="0.4">
      <c r="A2" s="94" t="s">
        <v>111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19</v>
      </c>
    </row>
    <row r="12" spans="1:10" x14ac:dyDescent="0.4">
      <c r="A12" s="96" t="s">
        <v>113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20</v>
      </c>
    </row>
    <row r="22" spans="1:10" x14ac:dyDescent="0.4">
      <c r="A22" s="96" t="s">
        <v>112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8"/>
  <sheetViews>
    <sheetView topLeftCell="A21" zoomScale="80" zoomScaleNormal="80" workbookViewId="0">
      <selection activeCell="K35" sqref="K35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27</v>
      </c>
      <c r="B3" s="35" t="s">
        <v>28</v>
      </c>
      <c r="C3" s="35" t="s">
        <v>29</v>
      </c>
      <c r="D3" s="36" t="s">
        <v>30</v>
      </c>
      <c r="E3" s="35" t="s">
        <v>31</v>
      </c>
      <c r="F3" s="36" t="s">
        <v>30</v>
      </c>
      <c r="G3" s="35" t="s">
        <v>32</v>
      </c>
      <c r="H3" s="36" t="s">
        <v>30</v>
      </c>
    </row>
    <row r="4" spans="1:8" x14ac:dyDescent="0.4">
      <c r="A4" s="37" t="s">
        <v>33</v>
      </c>
      <c r="B4" s="37" t="s">
        <v>34</v>
      </c>
      <c r="C4" s="37"/>
      <c r="D4" s="38"/>
      <c r="E4" s="37" t="s">
        <v>35</v>
      </c>
      <c r="F4" s="38">
        <v>44403</v>
      </c>
      <c r="G4" s="37"/>
      <c r="H4" s="38"/>
    </row>
    <row r="5" spans="1:8" x14ac:dyDescent="0.4">
      <c r="A5" s="37" t="s">
        <v>33</v>
      </c>
      <c r="B5" s="37" t="s">
        <v>36</v>
      </c>
      <c r="C5" s="37"/>
      <c r="D5" s="38"/>
      <c r="E5" s="37" t="s">
        <v>35</v>
      </c>
      <c r="F5" s="38">
        <v>44404</v>
      </c>
      <c r="G5" s="37"/>
      <c r="H5" s="39"/>
    </row>
    <row r="6" spans="1:8" x14ac:dyDescent="0.4">
      <c r="A6" s="37" t="s">
        <v>33</v>
      </c>
      <c r="B6" s="37" t="s">
        <v>37</v>
      </c>
      <c r="C6" s="37"/>
      <c r="D6" s="39"/>
      <c r="E6" s="37" t="s">
        <v>35</v>
      </c>
      <c r="F6" s="38">
        <v>44405</v>
      </c>
      <c r="G6" s="37"/>
      <c r="H6" s="39"/>
    </row>
    <row r="7" spans="1:8" x14ac:dyDescent="0.4">
      <c r="A7" s="37" t="s">
        <v>33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33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33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33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33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  <row r="13" spans="1:8" x14ac:dyDescent="0.4">
      <c r="A13" s="35" t="s">
        <v>27</v>
      </c>
      <c r="B13" s="35" t="s">
        <v>28</v>
      </c>
      <c r="C13" s="35" t="s">
        <v>29</v>
      </c>
      <c r="D13" s="36" t="s">
        <v>30</v>
      </c>
      <c r="E13" s="35" t="s">
        <v>31</v>
      </c>
      <c r="F13" s="36" t="s">
        <v>30</v>
      </c>
      <c r="G13" s="35" t="s">
        <v>32</v>
      </c>
      <c r="H13" s="36" t="s">
        <v>30</v>
      </c>
    </row>
    <row r="14" spans="1:8" x14ac:dyDescent="0.4">
      <c r="A14" s="37" t="s">
        <v>38</v>
      </c>
      <c r="B14" s="37" t="s">
        <v>39</v>
      </c>
      <c r="C14" s="37" t="s">
        <v>35</v>
      </c>
      <c r="D14" s="38">
        <v>44408</v>
      </c>
      <c r="E14" s="37" t="s">
        <v>35</v>
      </c>
      <c r="F14" s="38">
        <v>44406</v>
      </c>
      <c r="G14" s="37" t="s">
        <v>35</v>
      </c>
      <c r="H14" s="38">
        <v>44409</v>
      </c>
    </row>
    <row r="15" spans="1:8" x14ac:dyDescent="0.4">
      <c r="A15" s="37" t="s">
        <v>38</v>
      </c>
      <c r="B15" s="37" t="s">
        <v>40</v>
      </c>
      <c r="C15" s="37"/>
      <c r="D15" s="38"/>
      <c r="E15" s="37" t="s">
        <v>35</v>
      </c>
      <c r="F15" s="38">
        <v>44407</v>
      </c>
      <c r="G15" s="37"/>
      <c r="H15" s="39"/>
    </row>
    <row r="16" spans="1:8" x14ac:dyDescent="0.4">
      <c r="A16" s="37" t="s">
        <v>38</v>
      </c>
      <c r="B16" s="37" t="s">
        <v>39</v>
      </c>
      <c r="C16" s="37"/>
      <c r="D16" s="39"/>
      <c r="E16" s="37" t="s">
        <v>41</v>
      </c>
      <c r="F16" s="38">
        <v>44408</v>
      </c>
      <c r="G16" s="37"/>
      <c r="H16" s="39"/>
    </row>
    <row r="17" spans="1:8" x14ac:dyDescent="0.4">
      <c r="A17" s="37" t="s">
        <v>38</v>
      </c>
      <c r="B17" s="37"/>
      <c r="C17" s="37"/>
      <c r="D17" s="39"/>
      <c r="E17" s="37"/>
      <c r="F17" s="39"/>
      <c r="G17" s="37"/>
      <c r="H17" s="39"/>
    </row>
    <row r="18" spans="1:8" x14ac:dyDescent="0.4">
      <c r="A18" s="37" t="s">
        <v>38</v>
      </c>
      <c r="B18" s="37"/>
      <c r="C18" s="37"/>
      <c r="D18" s="39"/>
      <c r="E18" s="37"/>
      <c r="F18" s="39"/>
      <c r="G18" s="37"/>
      <c r="H18" s="39"/>
    </row>
    <row r="19" spans="1:8" x14ac:dyDescent="0.4">
      <c r="A19" s="37" t="s">
        <v>38</v>
      </c>
      <c r="B19" s="37"/>
      <c r="C19" s="37"/>
      <c r="D19" s="39"/>
      <c r="E19" s="37"/>
      <c r="F19" s="39"/>
      <c r="G19" s="37"/>
      <c r="H19" s="39"/>
    </row>
    <row r="20" spans="1:8" x14ac:dyDescent="0.4">
      <c r="A20" s="37" t="s">
        <v>38</v>
      </c>
      <c r="B20" s="37"/>
      <c r="C20" s="37"/>
      <c r="D20" s="39"/>
      <c r="E20" s="37"/>
      <c r="F20" s="39"/>
      <c r="G20" s="37"/>
      <c r="H20" s="39"/>
    </row>
    <row r="21" spans="1:8" x14ac:dyDescent="0.4">
      <c r="A21" s="37" t="s">
        <v>38</v>
      </c>
      <c r="B21" s="37"/>
      <c r="C21" s="37"/>
      <c r="D21" s="39"/>
      <c r="E21" s="37"/>
      <c r="F21" s="39"/>
      <c r="G21" s="37"/>
      <c r="H21" s="39"/>
    </row>
    <row r="22" spans="1:8" x14ac:dyDescent="0.4">
      <c r="A22" s="34"/>
      <c r="B22" s="32"/>
      <c r="C22" s="32"/>
      <c r="D22" s="33"/>
      <c r="E22" s="32"/>
      <c r="F22" s="33"/>
      <c r="G22" s="32"/>
      <c r="H22" s="33"/>
    </row>
    <row r="23" spans="1:8" x14ac:dyDescent="0.4">
      <c r="A23" s="35" t="s">
        <v>27</v>
      </c>
      <c r="B23" s="35" t="s">
        <v>28</v>
      </c>
      <c r="C23" s="35" t="s">
        <v>29</v>
      </c>
      <c r="D23" s="36" t="s">
        <v>30</v>
      </c>
      <c r="E23" s="35" t="s">
        <v>31</v>
      </c>
      <c r="F23" s="36" t="s">
        <v>30</v>
      </c>
      <c r="G23" s="35" t="s">
        <v>32</v>
      </c>
      <c r="H23" s="36" t="s">
        <v>30</v>
      </c>
    </row>
    <row r="24" spans="1:8" x14ac:dyDescent="0.4">
      <c r="A24" s="37" t="s">
        <v>42</v>
      </c>
      <c r="B24" s="37" t="s">
        <v>34</v>
      </c>
      <c r="C24" s="37"/>
      <c r="D24" s="38"/>
      <c r="E24" s="37" t="s">
        <v>35</v>
      </c>
      <c r="F24" s="38">
        <v>44410</v>
      </c>
      <c r="G24" s="37" t="s">
        <v>44</v>
      </c>
      <c r="H24" s="38">
        <v>44414</v>
      </c>
    </row>
    <row r="25" spans="1:8" x14ac:dyDescent="0.4">
      <c r="A25" s="37" t="s">
        <v>42</v>
      </c>
      <c r="B25" s="37" t="s">
        <v>34</v>
      </c>
      <c r="C25" s="37"/>
      <c r="D25" s="38"/>
      <c r="E25" s="37" t="s">
        <v>45</v>
      </c>
      <c r="F25" s="38">
        <v>44411</v>
      </c>
      <c r="G25" s="37"/>
      <c r="H25" s="38"/>
    </row>
    <row r="26" spans="1:8" x14ac:dyDescent="0.4">
      <c r="A26" s="37" t="s">
        <v>42</v>
      </c>
      <c r="B26" s="37" t="s">
        <v>34</v>
      </c>
      <c r="C26" s="37"/>
      <c r="D26" s="38"/>
      <c r="E26" s="37" t="s">
        <v>41</v>
      </c>
      <c r="F26" s="38">
        <v>44412</v>
      </c>
      <c r="G26" s="37"/>
      <c r="H26" s="39"/>
    </row>
    <row r="27" spans="1:8" x14ac:dyDescent="0.4">
      <c r="A27" s="37" t="s">
        <v>42</v>
      </c>
      <c r="B27" s="37" t="s">
        <v>34</v>
      </c>
      <c r="C27" s="37"/>
      <c r="D27" s="39"/>
      <c r="E27" s="37" t="s">
        <v>43</v>
      </c>
      <c r="F27" s="38">
        <v>44415</v>
      </c>
      <c r="G27" s="37"/>
      <c r="H27" s="39"/>
    </row>
    <row r="28" spans="1:8" x14ac:dyDescent="0.4">
      <c r="A28" s="37" t="s">
        <v>42</v>
      </c>
      <c r="B28" s="37" t="s">
        <v>46</v>
      </c>
      <c r="C28" s="37"/>
      <c r="D28" s="39"/>
      <c r="E28" s="37" t="s">
        <v>35</v>
      </c>
      <c r="F28" s="38">
        <v>44417</v>
      </c>
      <c r="G28" s="37"/>
      <c r="H28" s="39"/>
    </row>
    <row r="29" spans="1:8" x14ac:dyDescent="0.4">
      <c r="A29" s="37" t="s">
        <v>42</v>
      </c>
      <c r="B29" s="37" t="s">
        <v>39</v>
      </c>
      <c r="C29" s="37"/>
      <c r="D29" s="39"/>
      <c r="E29" s="37"/>
      <c r="F29" s="38"/>
      <c r="G29" s="37" t="s">
        <v>35</v>
      </c>
      <c r="H29" s="38">
        <v>44418</v>
      </c>
    </row>
    <row r="30" spans="1:8" x14ac:dyDescent="0.4">
      <c r="A30" s="37" t="s">
        <v>42</v>
      </c>
      <c r="B30" s="37" t="s">
        <v>34</v>
      </c>
      <c r="C30" s="37"/>
      <c r="D30" s="39"/>
      <c r="E30" s="37"/>
      <c r="F30" s="38"/>
      <c r="G30" s="37" t="s">
        <v>35</v>
      </c>
      <c r="H30" s="38">
        <v>44418</v>
      </c>
    </row>
    <row r="31" spans="1:8" x14ac:dyDescent="0.4">
      <c r="A31" s="37" t="s">
        <v>47</v>
      </c>
      <c r="B31" s="37" t="s">
        <v>40</v>
      </c>
      <c r="C31" s="37"/>
      <c r="D31" s="39"/>
      <c r="E31" s="37" t="s">
        <v>35</v>
      </c>
      <c r="F31" s="38">
        <v>44420</v>
      </c>
      <c r="G31" s="37"/>
      <c r="H31" s="39"/>
    </row>
    <row r="32" spans="1:8" x14ac:dyDescent="0.4">
      <c r="A32" s="37" t="s">
        <v>48</v>
      </c>
      <c r="B32" s="37" t="s">
        <v>36</v>
      </c>
      <c r="C32" s="37"/>
      <c r="D32" s="39"/>
      <c r="E32" s="37" t="s">
        <v>35</v>
      </c>
      <c r="F32" s="38">
        <v>44421</v>
      </c>
      <c r="G32" s="37"/>
      <c r="H32" s="39"/>
    </row>
    <row r="33" spans="1:8" x14ac:dyDescent="0.4">
      <c r="A33" s="37" t="s">
        <v>48</v>
      </c>
      <c r="B33" s="37" t="s">
        <v>39</v>
      </c>
      <c r="C33" s="37"/>
      <c r="D33" s="39"/>
      <c r="E33" s="37" t="s">
        <v>35</v>
      </c>
      <c r="F33" s="38">
        <v>44422</v>
      </c>
      <c r="G33" s="37"/>
      <c r="H33" s="39"/>
    </row>
    <row r="34" spans="1:8" x14ac:dyDescent="0.4">
      <c r="A34" s="37" t="s">
        <v>49</v>
      </c>
      <c r="B34" s="37" t="s">
        <v>34</v>
      </c>
      <c r="C34" s="37"/>
      <c r="D34" s="38"/>
      <c r="E34" s="37" t="s">
        <v>35</v>
      </c>
      <c r="F34" s="38">
        <v>44424</v>
      </c>
      <c r="G34" s="37"/>
      <c r="H34" s="38"/>
    </row>
    <row r="35" spans="1:8" x14ac:dyDescent="0.4">
      <c r="A35" s="37" t="s">
        <v>50</v>
      </c>
      <c r="B35" s="37" t="s">
        <v>34</v>
      </c>
      <c r="C35" s="37"/>
      <c r="D35" s="38"/>
      <c r="E35" s="37"/>
      <c r="F35" s="38"/>
      <c r="G35" s="37" t="s">
        <v>35</v>
      </c>
      <c r="H35" s="38">
        <v>44425</v>
      </c>
    </row>
    <row r="36" spans="1:8" x14ac:dyDescent="0.4">
      <c r="A36" s="37" t="s">
        <v>42</v>
      </c>
      <c r="B36" s="37"/>
      <c r="C36" s="37"/>
      <c r="D36" s="39"/>
      <c r="E36" s="37"/>
      <c r="F36" s="39"/>
      <c r="G36" s="37"/>
      <c r="H36" s="39"/>
    </row>
    <row r="37" spans="1:8" x14ac:dyDescent="0.4">
      <c r="A37" s="37" t="s">
        <v>42</v>
      </c>
      <c r="B37" s="37"/>
      <c r="C37" s="37"/>
      <c r="D37" s="39"/>
      <c r="E37" s="37"/>
      <c r="F37" s="39"/>
      <c r="G37" s="37"/>
      <c r="H37" s="39"/>
    </row>
    <row r="38" spans="1:8" x14ac:dyDescent="0.4">
      <c r="A38" s="37" t="s">
        <v>42</v>
      </c>
      <c r="B38" s="37"/>
      <c r="C38" s="37"/>
      <c r="D38" s="39"/>
      <c r="E38" s="37"/>
      <c r="F38" s="39"/>
      <c r="G38" s="37"/>
      <c r="H38" s="3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cp:lastPrinted>2021-07-26T05:51:47Z</cp:lastPrinted>
  <dcterms:created xsi:type="dcterms:W3CDTF">2020-09-18T03:10:57Z</dcterms:created>
  <dcterms:modified xsi:type="dcterms:W3CDTF">2021-08-18T14:22:46Z</dcterms:modified>
</cp:coreProperties>
</file>